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7520" windowHeight="11190"/>
  </bookViews>
  <sheets>
    <sheet name="за 2024 год" sheetId="5" r:id="rId1"/>
  </sheets>
  <calcPr calcId="144525"/>
</workbook>
</file>

<file path=xl/calcChain.xml><?xml version="1.0" encoding="utf-8"?>
<calcChain xmlns="http://schemas.openxmlformats.org/spreadsheetml/2006/main">
  <c r="M26" i="5" l="1"/>
  <c r="M25" i="5"/>
  <c r="G26" i="5" l="1"/>
  <c r="H26" i="5"/>
  <c r="F26" i="5"/>
  <c r="M29" i="5"/>
  <c r="L29" i="5"/>
  <c r="F7" i="5"/>
  <c r="H7" i="5"/>
  <c r="G7" i="5"/>
  <c r="L13" i="5"/>
  <c r="F46" i="5"/>
  <c r="H46" i="5"/>
  <c r="G46" i="5"/>
  <c r="L49" i="5"/>
  <c r="G42" i="5" l="1"/>
  <c r="H42" i="5"/>
  <c r="F42" i="5"/>
  <c r="G18" i="5"/>
  <c r="H18" i="5"/>
  <c r="F18" i="5"/>
  <c r="G50" i="5" l="1"/>
  <c r="F50" i="5"/>
  <c r="F39" i="5"/>
  <c r="F33" i="5"/>
  <c r="F31" i="5"/>
  <c r="F21" i="5"/>
  <c r="F16" i="5"/>
  <c r="L19" i="5"/>
  <c r="H50" i="5"/>
  <c r="L52" i="5"/>
  <c r="F53" i="5" l="1"/>
  <c r="I26" i="5"/>
  <c r="J26" i="5"/>
  <c r="K26" i="5"/>
  <c r="L30" i="5"/>
  <c r="L26" i="5" l="1"/>
  <c r="L7" i="5" l="1"/>
  <c r="I7" i="5"/>
  <c r="J7" i="5"/>
  <c r="K7" i="5"/>
  <c r="M7" i="5" l="1"/>
  <c r="H16" i="5"/>
  <c r="H21" i="5"/>
  <c r="H31" i="5"/>
  <c r="H33" i="5"/>
  <c r="H39" i="5"/>
  <c r="I50" i="5"/>
  <c r="J50" i="5"/>
  <c r="K50" i="5"/>
  <c r="M32" i="5"/>
  <c r="H53" i="5" l="1"/>
  <c r="G31" i="5"/>
  <c r="I31" i="5"/>
  <c r="J31" i="5"/>
  <c r="K31" i="5"/>
  <c r="L31" i="5"/>
  <c r="M31" i="5"/>
  <c r="L11" i="5" l="1"/>
  <c r="M11" i="5" l="1"/>
  <c r="M51" i="5" l="1"/>
  <c r="M48" i="5"/>
  <c r="M47" i="5"/>
  <c r="M45" i="5"/>
  <c r="M44" i="5"/>
  <c r="M43" i="5"/>
  <c r="M41" i="5"/>
  <c r="M40" i="5"/>
  <c r="M38" i="5"/>
  <c r="M37" i="5"/>
  <c r="M36" i="5"/>
  <c r="M35" i="5"/>
  <c r="M34" i="5"/>
  <c r="M28" i="5"/>
  <c r="M27" i="5"/>
  <c r="M24" i="5"/>
  <c r="M23" i="5"/>
  <c r="M22" i="5"/>
  <c r="M20" i="5"/>
  <c r="M17" i="5"/>
  <c r="M15" i="5"/>
  <c r="M14" i="5"/>
  <c r="M12" i="5"/>
  <c r="M10" i="5"/>
  <c r="M9" i="5"/>
  <c r="M8" i="5"/>
  <c r="L51" i="5"/>
  <c r="L48" i="5"/>
  <c r="L47" i="5"/>
  <c r="L45" i="5"/>
  <c r="L44" i="5"/>
  <c r="L43" i="5"/>
  <c r="L41" i="5"/>
  <c r="L40" i="5"/>
  <c r="L38" i="5"/>
  <c r="L37" i="5"/>
  <c r="L36" i="5"/>
  <c r="L35" i="5"/>
  <c r="L34" i="5"/>
  <c r="L28" i="5"/>
  <c r="L27" i="5"/>
  <c r="L25" i="5"/>
  <c r="L24" i="5"/>
  <c r="L23" i="5"/>
  <c r="L22" i="5"/>
  <c r="L17" i="5"/>
  <c r="L15" i="5"/>
  <c r="L14" i="5"/>
  <c r="L12" i="5"/>
  <c r="L10" i="5"/>
  <c r="L9" i="5"/>
  <c r="L8" i="5"/>
  <c r="G39" i="5" l="1"/>
  <c r="G33" i="5"/>
  <c r="G21" i="5"/>
  <c r="G16" i="5"/>
  <c r="G53" i="5" l="1"/>
  <c r="M33" i="5" l="1"/>
  <c r="L33" i="5"/>
  <c r="M21" i="5" l="1"/>
  <c r="L21" i="5"/>
  <c r="M50" i="5" l="1"/>
  <c r="L50" i="5"/>
  <c r="M18" i="5"/>
  <c r="L18" i="5"/>
  <c r="L46" i="5" l="1"/>
  <c r="M46" i="5"/>
  <c r="M39" i="5"/>
  <c r="L39" i="5"/>
  <c r="L16" i="5"/>
  <c r="M16" i="5"/>
  <c r="M42" i="5"/>
  <c r="L42" i="5"/>
  <c r="M53" i="5" l="1"/>
  <c r="L53" i="5"/>
</calcChain>
</file>

<file path=xl/sharedStrings.xml><?xml version="1.0" encoding="utf-8"?>
<sst xmlns="http://schemas.openxmlformats.org/spreadsheetml/2006/main" count="168" uniqueCount="86">
  <si>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</si>
  <si>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</si>
  <si>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</si>
  <si>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</si>
  <si>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</si>
  <si>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</si>
  <si>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</si>
  <si>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</si>
  <si>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</si>
  <si>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</si>
  <si>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</si>
  <si>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</si>
  <si>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</si>
  <si>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</si>
  <si>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</si>
  <si>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</si>
  <si>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</si>
  <si>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</si>
  <si>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</si>
  <si>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</si>
  <si>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</si>
  <si>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</si>
  <si>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</si>
  <si>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</si>
  <si>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</si>
  <si>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</si>
  <si>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</si>
  <si>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</si>
  <si>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</si>
  <si>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</si>
  <si>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</si>
  <si>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</si>
  <si>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</si>
  <si>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</si>
  <si>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</si>
  <si>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</si>
  <si>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</si>
  <si>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</si>
  <si>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</si>
  <si>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</si>
  <si>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</si>
  <si>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</si>
  <si>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</si>
  <si>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</si>
  <si>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</si>
  <si>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</si>
  <si>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</si>
  <si>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</si>
  <si>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</si>
  <si>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</si>
  <si>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</si>
  <si>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</si>
  <si>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</si>
  <si>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</si>
  <si>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</si>
  <si>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</si>
  <si>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</si>
  <si>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</si>
  <si>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</si>
  <si>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</si>
  <si>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</si>
  <si>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</si>
  <si>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</si>
  <si>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</si>
  <si>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Бюджетные ассигнования, утвержденные сводной бюджетной росписью с учетом изменений</t>
  </si>
  <si>
    <t>Процент исполнения сводной бюджетной росписи</t>
  </si>
  <si>
    <t>Причина отклонения кассового исполнения от первоначально утвержденного плана</t>
  </si>
  <si>
    <t>Охрана окружающей среды</t>
  </si>
  <si>
    <t>Процент исполнения к первоначально утвержденным ассигнованиям</t>
  </si>
  <si>
    <t>Судебная система</t>
  </si>
  <si>
    <t>Другие вопросы в области охраны окружающей среды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</si>
  <si>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</si>
  <si>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Расходы произведены в соответствии с фактической потребностью</t>
  </si>
  <si>
    <t>исп.Карпеченко В.В.</t>
  </si>
  <si>
    <t>тел.84833921451</t>
  </si>
  <si>
    <t>Заместитель главы администрации Мглинского района                                          С.И.Грибахо</t>
  </si>
  <si>
    <t>Увеличение бюджетных ассигнований связано с направлением средств на первоочередные расходы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</si>
  <si>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</si>
  <si>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</si>
  <si>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 фактически произведенных расходах по разделам и подразделам классификации расходов бюджета Мглинского муниципального района Брянской области в сравнении с первоначально утвержденным Решением о бюджете значениями за 2024 год</t>
  </si>
  <si>
    <t>Бюджетные ассигнования, утвержденные решением о бюджете от 15.12.2023 № 6-393   (первоначальным)</t>
  </si>
  <si>
    <t>Кассовое исполнение за 2024 год</t>
  </si>
  <si>
    <t>Прочие межбюджетные трансферты общего характера</t>
  </si>
  <si>
    <t>Обеспечение проведения выборов и референдумов</t>
  </si>
  <si>
    <t>Благоустройство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</si>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</sst>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5" fillId="0" borderId="0" xfId="0" applyFont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0" fontId="5" fillId="0" borderId="1" xfId="0" applyFont="1" applyBorder="1"/>
    <xf numFmtId="0" fontId="3" fillId="0" borderId="0" xfId="0" applyFont="1"/>
    <xf numFmtId="4" fontId="7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right" wrapText="1"/>
    </xf>
    <xf numFmtId="165" fontId="7" fillId="0" borderId="1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2"/>
  <sheetViews>
    <sheetView tabSelected="1" topLeftCell="A37" zoomScale="77" zoomScaleNormal="77" workbookViewId="0">
      <selection activeCell="C50" sqref="C50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3.140625" style="23" customWidth="1"/>
    <col min="7" max="7" width="20" customWidth="1"/>
    <col min="8" max="8" width="18.140625" customWidth="1"/>
    <col min="9" max="11" width="9.140625" hidden="1" customWidth="1"/>
    <col min="12" max="12" width="14.7109375" customWidth="1"/>
    <col min="13" max="13" width="16.5703125" customWidth="1"/>
    <col min="14" max="14" width="44" style="23" customWidth="1"/>
  </cols>
  <sheetData>
    <row r="2" spans="3:14" ht="11.25" customHeight="1" x14ac:dyDescent="0.3">
      <c r="C2" s="1"/>
      <c r="D2" s="31"/>
      <c r="E2" s="31"/>
      <c r="F2" s="31"/>
      <c r="G2" s="31"/>
      <c r="H2" s="31"/>
      <c r="I2" s="1"/>
      <c r="J2" s="1"/>
      <c r="K2" s="1"/>
    </row>
    <row r="3" spans="3:14" ht="66.75" customHeight="1" x14ac:dyDescent="0.25">
      <c r="C3" s="35" t="s">
        <v>79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3:14" ht="15.75" customHeight="1" x14ac:dyDescent="0.3">
      <c r="C4" s="1"/>
      <c r="D4" s="1"/>
      <c r="E4" s="1"/>
      <c r="F4" s="21"/>
      <c r="G4" s="1"/>
      <c r="H4" s="3" t="s">
        <v>28</v>
      </c>
      <c r="I4" s="1"/>
      <c r="J4" s="1"/>
      <c r="K4" s="1"/>
    </row>
    <row r="5" spans="3:14" ht="125.25" customHeight="1" x14ac:dyDescent="0.3">
      <c r="C5" s="32" t="s">
        <v>27</v>
      </c>
      <c r="D5" s="33" t="s">
        <v>30</v>
      </c>
      <c r="E5" s="33" t="s">
        <v>29</v>
      </c>
      <c r="F5" s="25" t="s">
        <v>80</v>
      </c>
      <c r="G5" s="7" t="s">
        <v>64</v>
      </c>
      <c r="H5" s="33" t="s">
        <v>81</v>
      </c>
      <c r="I5" s="1"/>
      <c r="J5" s="1"/>
      <c r="K5" s="1"/>
      <c r="L5" s="6" t="s">
        <v>65</v>
      </c>
      <c r="M5" s="6" t="s">
        <v>68</v>
      </c>
      <c r="N5" s="24" t="s">
        <v>66</v>
      </c>
    </row>
    <row r="6" spans="3:14" ht="4.5" hidden="1" customHeight="1" x14ac:dyDescent="0.3">
      <c r="C6" s="32"/>
      <c r="D6" s="34"/>
      <c r="E6" s="34"/>
      <c r="F6" s="22"/>
      <c r="G6" s="8"/>
      <c r="H6" s="34"/>
      <c r="I6" s="1"/>
      <c r="J6" s="1"/>
      <c r="K6" s="1"/>
      <c r="L6" s="9"/>
      <c r="M6" s="9"/>
      <c r="N6" s="17"/>
    </row>
    <row r="7" spans="3:14" ht="21" customHeight="1" x14ac:dyDescent="0.3">
      <c r="C7" s="4" t="s">
        <v>0</v>
      </c>
      <c r="D7" s="10" t="s">
        <v>31</v>
      </c>
      <c r="E7" s="10"/>
      <c r="F7" s="11">
        <f>F8+F9+F10+F12+F14+F15+F11+F13</f>
        <v>45555857</v>
      </c>
      <c r="G7" s="11">
        <f>G8+G9+G10+G12+G14+G15+G11+G13</f>
        <v>64981098.289999999</v>
      </c>
      <c r="H7" s="11">
        <f>H8+H9+H10+H12+H14+H15+H11+H13</f>
        <v>58519430.489999995</v>
      </c>
      <c r="I7" s="11">
        <f>I8+I9+I10+I12+I14+I15+I11</f>
        <v>0</v>
      </c>
      <c r="J7" s="11">
        <f>J8+J9+J10+J12+J14+J15+J11</f>
        <v>0</v>
      </c>
      <c r="K7" s="11">
        <f>K8+K9+K10+K12+K14+K15+K11</f>
        <v>0</v>
      </c>
      <c r="L7" s="28">
        <f>H7/G7*100</f>
        <v>90.056080968095316</v>
      </c>
      <c r="M7" s="28">
        <f>H7/F7*100</f>
        <v>128.45643643582426</v>
      </c>
      <c r="N7" s="17"/>
    </row>
    <row r="8" spans="3:14" ht="62.25" customHeight="1" x14ac:dyDescent="0.3">
      <c r="C8" s="5" t="s">
        <v>55</v>
      </c>
      <c r="D8" s="12" t="s">
        <v>31</v>
      </c>
      <c r="E8" s="12" t="s">
        <v>32</v>
      </c>
      <c r="F8" s="19">
        <v>1818322</v>
      </c>
      <c r="G8" s="19">
        <v>2458323.86</v>
      </c>
      <c r="H8" s="19">
        <v>2432873.9900000002</v>
      </c>
      <c r="I8" s="15"/>
      <c r="J8" s="15"/>
      <c r="K8" s="15"/>
      <c r="L8" s="29">
        <f t="shared" ref="L8:L53" si="0">H8/G8*100</f>
        <v>98.964747061438857</v>
      </c>
      <c r="M8" s="29">
        <f t="shared" ref="M8:M53" si="1">H8/F8*100</f>
        <v>133.79775364319414</v>
      </c>
      <c r="N8" s="26" t="s">
        <v>72</v>
      </c>
    </row>
    <row r="9" spans="3:14" ht="84.75" customHeight="1" x14ac:dyDescent="0.3">
      <c r="C9" s="5" t="s">
        <v>56</v>
      </c>
      <c r="D9" s="12" t="s">
        <v>40</v>
      </c>
      <c r="E9" s="12" t="s">
        <v>33</v>
      </c>
      <c r="F9" s="19">
        <v>912094</v>
      </c>
      <c r="G9" s="19">
        <v>912094</v>
      </c>
      <c r="H9" s="19">
        <v>857521.45</v>
      </c>
      <c r="I9" s="15"/>
      <c r="J9" s="15"/>
      <c r="K9" s="15"/>
      <c r="L9" s="29">
        <f t="shared" si="0"/>
        <v>94.016784454233886</v>
      </c>
      <c r="M9" s="29">
        <f t="shared" si="1"/>
        <v>94.016784454233886</v>
      </c>
      <c r="N9" s="26" t="s">
        <v>72</v>
      </c>
    </row>
    <row r="10" spans="3:14" ht="99.75" customHeight="1" x14ac:dyDescent="0.3">
      <c r="C10" s="5" t="s">
        <v>57</v>
      </c>
      <c r="D10" s="12" t="s">
        <v>31</v>
      </c>
      <c r="E10" s="12" t="s">
        <v>34</v>
      </c>
      <c r="F10" s="19">
        <v>28245959</v>
      </c>
      <c r="G10" s="19">
        <v>44796599.030000001</v>
      </c>
      <c r="H10" s="19">
        <v>38720540.82</v>
      </c>
      <c r="I10" s="15"/>
      <c r="J10" s="15"/>
      <c r="K10" s="15"/>
      <c r="L10" s="29">
        <f t="shared" si="0"/>
        <v>86.436340388405597</v>
      </c>
      <c r="M10" s="29">
        <f t="shared" si="1"/>
        <v>137.08347031162936</v>
      </c>
      <c r="N10" s="26" t="s">
        <v>72</v>
      </c>
    </row>
    <row r="11" spans="3:14" ht="23.25" customHeight="1" x14ac:dyDescent="0.3">
      <c r="C11" s="5" t="s">
        <v>69</v>
      </c>
      <c r="D11" s="12" t="s">
        <v>40</v>
      </c>
      <c r="E11" s="12" t="s">
        <v>35</v>
      </c>
      <c r="F11" s="19">
        <v>4123</v>
      </c>
      <c r="G11" s="19">
        <v>4123</v>
      </c>
      <c r="H11" s="19">
        <v>0</v>
      </c>
      <c r="I11" s="15"/>
      <c r="J11" s="15"/>
      <c r="K11" s="15"/>
      <c r="L11" s="29">
        <f t="shared" si="0"/>
        <v>0</v>
      </c>
      <c r="M11" s="29">
        <f t="shared" si="1"/>
        <v>0</v>
      </c>
      <c r="N11" s="27"/>
    </row>
    <row r="12" spans="3:14" ht="81" customHeight="1" x14ac:dyDescent="0.3">
      <c r="C12" s="5" t="s">
        <v>8</v>
      </c>
      <c r="D12" s="12" t="s">
        <v>31</v>
      </c>
      <c r="E12" s="12" t="s">
        <v>36</v>
      </c>
      <c r="F12" s="19">
        <v>6588403</v>
      </c>
      <c r="G12" s="19">
        <v>7812396.8200000003</v>
      </c>
      <c r="H12" s="19">
        <v>7693380.29</v>
      </c>
      <c r="I12" s="15"/>
      <c r="J12" s="15"/>
      <c r="K12" s="15"/>
      <c r="L12" s="29">
        <f t="shared" si="0"/>
        <v>98.476568295976534</v>
      </c>
      <c r="M12" s="29">
        <f t="shared" si="1"/>
        <v>116.77154979742434</v>
      </c>
      <c r="N12" s="26" t="s">
        <v>72</v>
      </c>
    </row>
    <row r="13" spans="3:14" ht="81" customHeight="1" x14ac:dyDescent="0.3">
      <c r="C13" s="5" t="s">
        <v>83</v>
      </c>
      <c r="D13" s="12" t="s">
        <v>40</v>
      </c>
      <c r="E13" s="12" t="s">
        <v>37</v>
      </c>
      <c r="F13" s="19">
        <v>0</v>
      </c>
      <c r="G13" s="19">
        <v>383780.48</v>
      </c>
      <c r="H13" s="19">
        <v>383780.48</v>
      </c>
      <c r="I13" s="15"/>
      <c r="J13" s="15"/>
      <c r="K13" s="15"/>
      <c r="L13" s="29">
        <f t="shared" si="0"/>
        <v>100</v>
      </c>
      <c r="M13" s="29">
        <v>0</v>
      </c>
      <c r="N13" s="26"/>
    </row>
    <row r="14" spans="3:14" ht="141" customHeight="1" x14ac:dyDescent="0.3">
      <c r="C14" s="5" t="s">
        <v>9</v>
      </c>
      <c r="D14" s="12" t="s">
        <v>31</v>
      </c>
      <c r="E14" s="12" t="s">
        <v>38</v>
      </c>
      <c r="F14" s="19">
        <v>100000</v>
      </c>
      <c r="G14" s="19">
        <v>42000</v>
      </c>
      <c r="H14" s="19">
        <v>0</v>
      </c>
      <c r="I14" s="15"/>
      <c r="J14" s="15"/>
      <c r="K14" s="15"/>
      <c r="L14" s="29">
        <f t="shared" si="0"/>
        <v>0</v>
      </c>
      <c r="M14" s="29">
        <f t="shared" si="1"/>
        <v>0</v>
      </c>
      <c r="N14" s="26" t="s">
        <v>71</v>
      </c>
    </row>
    <row r="15" spans="3:14" ht="85.5" customHeight="1" x14ac:dyDescent="0.3">
      <c r="C15" s="5" t="s">
        <v>10</v>
      </c>
      <c r="D15" s="12" t="s">
        <v>31</v>
      </c>
      <c r="E15" s="12" t="s">
        <v>39</v>
      </c>
      <c r="F15" s="19">
        <v>7886956</v>
      </c>
      <c r="G15" s="19">
        <v>8571781.0999999996</v>
      </c>
      <c r="H15" s="19">
        <v>8431333.4600000009</v>
      </c>
      <c r="I15" s="15"/>
      <c r="J15" s="15"/>
      <c r="K15" s="15"/>
      <c r="L15" s="29">
        <f t="shared" si="0"/>
        <v>98.361511588297574</v>
      </c>
      <c r="M15" s="29">
        <f t="shared" si="1"/>
        <v>106.90225050070015</v>
      </c>
      <c r="N15" s="26" t="s">
        <v>72</v>
      </c>
    </row>
    <row r="16" spans="3:14" ht="26.25" customHeight="1" x14ac:dyDescent="0.3">
      <c r="C16" s="4" t="s">
        <v>1</v>
      </c>
      <c r="D16" s="10" t="s">
        <v>41</v>
      </c>
      <c r="E16" s="10"/>
      <c r="F16" s="20">
        <f t="shared" ref="F16:H16" si="2">F17</f>
        <v>689965</v>
      </c>
      <c r="G16" s="20">
        <f t="shared" si="2"/>
        <v>690892</v>
      </c>
      <c r="H16" s="20">
        <f t="shared" si="2"/>
        <v>575262.57999999996</v>
      </c>
      <c r="I16" s="15"/>
      <c r="J16" s="15"/>
      <c r="K16" s="15"/>
      <c r="L16" s="30">
        <f t="shared" si="0"/>
        <v>83.263748892735762</v>
      </c>
      <c r="M16" s="30">
        <f t="shared" si="1"/>
        <v>83.375617603791483</v>
      </c>
      <c r="N16" s="27"/>
    </row>
    <row r="17" spans="3:14" ht="40.5" customHeight="1" x14ac:dyDescent="0.3">
      <c r="C17" s="5" t="s">
        <v>11</v>
      </c>
      <c r="D17" s="12" t="s">
        <v>41</v>
      </c>
      <c r="E17" s="12" t="s">
        <v>33</v>
      </c>
      <c r="F17" s="19">
        <v>689965</v>
      </c>
      <c r="G17" s="19">
        <v>690892</v>
      </c>
      <c r="H17" s="19">
        <v>575262.57999999996</v>
      </c>
      <c r="I17" s="15"/>
      <c r="J17" s="15"/>
      <c r="K17" s="15"/>
      <c r="L17" s="29">
        <f t="shared" si="0"/>
        <v>83.263748892735762</v>
      </c>
      <c r="M17" s="29">
        <f t="shared" si="1"/>
        <v>83.375617603791483</v>
      </c>
      <c r="N17" s="26"/>
    </row>
    <row r="18" spans="3:14" ht="34.5" customHeight="1" x14ac:dyDescent="0.3">
      <c r="C18" s="4" t="s">
        <v>2</v>
      </c>
      <c r="D18" s="10" t="s">
        <v>42</v>
      </c>
      <c r="E18" s="10"/>
      <c r="F18" s="20">
        <f>F20+F19</f>
        <v>4237671</v>
      </c>
      <c r="G18" s="20">
        <f>G20+G19</f>
        <v>4757659</v>
      </c>
      <c r="H18" s="20">
        <f t="shared" ref="H18" si="3">H20+H19</f>
        <v>4580846.43</v>
      </c>
      <c r="I18" s="15"/>
      <c r="J18" s="15"/>
      <c r="K18" s="15"/>
      <c r="L18" s="30">
        <f t="shared" si="0"/>
        <v>96.28362247063103</v>
      </c>
      <c r="M18" s="30">
        <f t="shared" si="1"/>
        <v>108.09820842627941</v>
      </c>
      <c r="N18" s="27"/>
    </row>
    <row r="19" spans="3:14" ht="92.25" customHeight="1" x14ac:dyDescent="0.3">
      <c r="C19" s="5" t="s">
        <v>78</v>
      </c>
      <c r="D19" s="12" t="s">
        <v>33</v>
      </c>
      <c r="E19" s="12" t="s">
        <v>44</v>
      </c>
      <c r="F19" s="19">
        <v>4212671</v>
      </c>
      <c r="G19" s="19">
        <v>4732659</v>
      </c>
      <c r="H19" s="19">
        <v>4555896.43</v>
      </c>
      <c r="I19" s="15"/>
      <c r="J19" s="15"/>
      <c r="K19" s="15"/>
      <c r="L19" s="29">
        <f t="shared" si="0"/>
        <v>96.265047407810272</v>
      </c>
      <c r="M19" s="29">
        <v>0</v>
      </c>
      <c r="N19" s="26" t="s">
        <v>72</v>
      </c>
    </row>
    <row r="20" spans="3:14" ht="56.25" customHeight="1" x14ac:dyDescent="0.3">
      <c r="C20" s="5" t="s">
        <v>12</v>
      </c>
      <c r="D20" s="12" t="s">
        <v>42</v>
      </c>
      <c r="E20" s="12" t="s">
        <v>45</v>
      </c>
      <c r="F20" s="19">
        <v>25000</v>
      </c>
      <c r="G20" s="19">
        <v>25000</v>
      </c>
      <c r="H20" s="19">
        <v>24950</v>
      </c>
      <c r="I20" s="15"/>
      <c r="J20" s="15"/>
      <c r="K20" s="15"/>
      <c r="L20" s="29">
        <v>0</v>
      </c>
      <c r="M20" s="29">
        <f t="shared" si="1"/>
        <v>99.8</v>
      </c>
      <c r="N20" s="26" t="s">
        <v>72</v>
      </c>
    </row>
    <row r="21" spans="3:14" ht="18.75" x14ac:dyDescent="0.3">
      <c r="C21" s="4" t="s">
        <v>3</v>
      </c>
      <c r="D21" s="10" t="s">
        <v>46</v>
      </c>
      <c r="E21" s="10"/>
      <c r="F21" s="20">
        <f t="shared" ref="F21" si="4">F22+F23+F24+F25</f>
        <v>27639513.620000001</v>
      </c>
      <c r="G21" s="20">
        <f t="shared" ref="G21:H21" si="5">G22+G23+G24+G25</f>
        <v>45692999.93</v>
      </c>
      <c r="H21" s="20">
        <f t="shared" si="5"/>
        <v>35795846.149999999</v>
      </c>
      <c r="I21" s="15"/>
      <c r="J21" s="15"/>
      <c r="K21" s="15"/>
      <c r="L21" s="30">
        <f t="shared" si="0"/>
        <v>78.339890584636436</v>
      </c>
      <c r="M21" s="30">
        <f t="shared" si="1"/>
        <v>129.50968183498736</v>
      </c>
      <c r="N21" s="26"/>
    </row>
    <row r="22" spans="3:14" ht="47.25" customHeight="1" x14ac:dyDescent="0.3">
      <c r="C22" s="5" t="s">
        <v>13</v>
      </c>
      <c r="D22" s="12" t="s">
        <v>46</v>
      </c>
      <c r="E22" s="12" t="s">
        <v>35</v>
      </c>
      <c r="F22" s="19">
        <v>285486.2</v>
      </c>
      <c r="G22" s="19">
        <v>255486.2</v>
      </c>
      <c r="H22" s="19">
        <v>118008.36</v>
      </c>
      <c r="I22" s="15"/>
      <c r="J22" s="15"/>
      <c r="K22" s="15"/>
      <c r="L22" s="29">
        <f t="shared" si="0"/>
        <v>46.189719836139872</v>
      </c>
      <c r="M22" s="29">
        <f t="shared" si="1"/>
        <v>41.335924468503208</v>
      </c>
      <c r="N22" s="26" t="s">
        <v>72</v>
      </c>
    </row>
    <row r="23" spans="3:14" ht="84.75" customHeight="1" x14ac:dyDescent="0.3">
      <c r="C23" s="5" t="s">
        <v>61</v>
      </c>
      <c r="D23" s="12" t="s">
        <v>34</v>
      </c>
      <c r="E23" s="12" t="s">
        <v>62</v>
      </c>
      <c r="F23" s="19">
        <v>2319072</v>
      </c>
      <c r="G23" s="19">
        <v>5292501</v>
      </c>
      <c r="H23" s="19">
        <v>4664233.43</v>
      </c>
      <c r="I23" s="15"/>
      <c r="J23" s="15"/>
      <c r="K23" s="15"/>
      <c r="L23" s="29">
        <f t="shared" si="0"/>
        <v>88.12909870021754</v>
      </c>
      <c r="M23" s="29">
        <f t="shared" si="1"/>
        <v>201.12499439430943</v>
      </c>
      <c r="N23" s="26" t="s">
        <v>72</v>
      </c>
    </row>
    <row r="24" spans="3:14" ht="33.75" customHeight="1" x14ac:dyDescent="0.3">
      <c r="C24" s="5" t="s">
        <v>14</v>
      </c>
      <c r="D24" s="12" t="s">
        <v>46</v>
      </c>
      <c r="E24" s="12" t="s">
        <v>43</v>
      </c>
      <c r="F24" s="19">
        <v>25024955.420000002</v>
      </c>
      <c r="G24" s="19">
        <v>39635012.729999997</v>
      </c>
      <c r="H24" s="19">
        <v>30567948.359999999</v>
      </c>
      <c r="I24" s="15"/>
      <c r="J24" s="15"/>
      <c r="K24" s="15"/>
      <c r="L24" s="29">
        <f t="shared" si="0"/>
        <v>77.123599198097196</v>
      </c>
      <c r="M24" s="29">
        <f t="shared" si="1"/>
        <v>122.1498613962366</v>
      </c>
      <c r="N24" s="26" t="s">
        <v>72</v>
      </c>
    </row>
    <row r="25" spans="3:14" ht="82.5" customHeight="1" x14ac:dyDescent="0.3">
      <c r="C25" s="5" t="s">
        <v>15</v>
      </c>
      <c r="D25" s="12" t="s">
        <v>46</v>
      </c>
      <c r="E25" s="12" t="s">
        <v>47</v>
      </c>
      <c r="F25" s="19">
        <v>10000</v>
      </c>
      <c r="G25" s="19">
        <v>510000</v>
      </c>
      <c r="H25" s="19">
        <v>445656</v>
      </c>
      <c r="I25" s="15"/>
      <c r="J25" s="15"/>
      <c r="K25" s="15"/>
      <c r="L25" s="29">
        <f t="shared" si="0"/>
        <v>87.383529411764698</v>
      </c>
      <c r="M25" s="29">
        <f>H25/F25*100</f>
        <v>4456.5600000000004</v>
      </c>
      <c r="N25" s="26" t="s">
        <v>72</v>
      </c>
    </row>
    <row r="26" spans="3:14" ht="18.75" x14ac:dyDescent="0.3">
      <c r="C26" s="4" t="s">
        <v>4</v>
      </c>
      <c r="D26" s="10" t="s">
        <v>35</v>
      </c>
      <c r="E26" s="10"/>
      <c r="F26" s="20">
        <f>F27+F28+F30+F29</f>
        <v>458084.39</v>
      </c>
      <c r="G26" s="20">
        <f t="shared" ref="G26:H26" si="6">G27+G28+G30+G29</f>
        <v>9144807.3900000006</v>
      </c>
      <c r="H26" s="20">
        <f t="shared" si="6"/>
        <v>9056154.540000001</v>
      </c>
      <c r="I26" s="20">
        <f t="shared" ref="I26:K26" si="7">I27+I28+I30</f>
        <v>0</v>
      </c>
      <c r="J26" s="20">
        <f t="shared" si="7"/>
        <v>0</v>
      </c>
      <c r="K26" s="20">
        <f t="shared" si="7"/>
        <v>0</v>
      </c>
      <c r="L26" s="30">
        <f t="shared" si="0"/>
        <v>99.030566241373847</v>
      </c>
      <c r="M26" s="30">
        <f>H26/F26*100</f>
        <v>1976.9620484120842</v>
      </c>
      <c r="N26" s="27"/>
    </row>
    <row r="27" spans="3:14" ht="32.25" x14ac:dyDescent="0.3">
      <c r="C27" s="5" t="s">
        <v>16</v>
      </c>
      <c r="D27" s="12" t="s">
        <v>35</v>
      </c>
      <c r="E27" s="12" t="s">
        <v>40</v>
      </c>
      <c r="F27" s="19">
        <v>87147</v>
      </c>
      <c r="G27" s="19">
        <v>107930</v>
      </c>
      <c r="H27" s="19">
        <v>98865.15</v>
      </c>
      <c r="I27" s="15"/>
      <c r="J27" s="15"/>
      <c r="K27" s="15"/>
      <c r="L27" s="29">
        <f t="shared" si="0"/>
        <v>91.60117668859445</v>
      </c>
      <c r="M27" s="29">
        <f t="shared" si="1"/>
        <v>113.44641812110572</v>
      </c>
      <c r="N27" s="26" t="s">
        <v>72</v>
      </c>
    </row>
    <row r="28" spans="3:14" ht="36" customHeight="1" x14ac:dyDescent="0.3">
      <c r="C28" s="5" t="s">
        <v>17</v>
      </c>
      <c r="D28" s="12" t="s">
        <v>35</v>
      </c>
      <c r="E28" s="12" t="s">
        <v>32</v>
      </c>
      <c r="F28" s="19">
        <v>66428</v>
      </c>
      <c r="G28" s="19">
        <v>372788</v>
      </c>
      <c r="H28" s="19">
        <v>293200</v>
      </c>
      <c r="I28" s="15"/>
      <c r="J28" s="15"/>
      <c r="K28" s="15"/>
      <c r="L28" s="29">
        <f t="shared" si="0"/>
        <v>78.650600341212694</v>
      </c>
      <c r="M28" s="29">
        <f t="shared" si="1"/>
        <v>441.38014090443789</v>
      </c>
      <c r="N28" s="26" t="s">
        <v>72</v>
      </c>
    </row>
    <row r="29" spans="3:14" ht="36" customHeight="1" x14ac:dyDescent="0.3">
      <c r="C29" s="5" t="s">
        <v>84</v>
      </c>
      <c r="D29" s="12" t="s">
        <v>35</v>
      </c>
      <c r="E29" s="12" t="s">
        <v>33</v>
      </c>
      <c r="F29" s="19">
        <v>304509.39</v>
      </c>
      <c r="G29" s="19">
        <v>310089.39</v>
      </c>
      <c r="H29" s="19">
        <v>310089.39</v>
      </c>
      <c r="I29" s="15"/>
      <c r="J29" s="15"/>
      <c r="K29" s="15"/>
      <c r="L29" s="29">
        <f t="shared" si="0"/>
        <v>100</v>
      </c>
      <c r="M29" s="29">
        <f t="shared" si="1"/>
        <v>101.83245580702783</v>
      </c>
      <c r="N29" s="26"/>
    </row>
    <row r="30" spans="3:14" ht="36" customHeight="1" x14ac:dyDescent="0.3">
      <c r="C30" s="5" t="s">
        <v>77</v>
      </c>
      <c r="D30" s="12" t="s">
        <v>35</v>
      </c>
      <c r="E30" s="12" t="s">
        <v>35</v>
      </c>
      <c r="F30" s="19">
        <v>0</v>
      </c>
      <c r="G30" s="19">
        <v>8354000</v>
      </c>
      <c r="H30" s="19">
        <v>8354000</v>
      </c>
      <c r="I30" s="15"/>
      <c r="J30" s="15"/>
      <c r="K30" s="15"/>
      <c r="L30" s="29">
        <f t="shared" si="0"/>
        <v>100</v>
      </c>
      <c r="M30" s="29">
        <v>0</v>
      </c>
      <c r="N30" s="26" t="s">
        <v>72</v>
      </c>
    </row>
    <row r="31" spans="3:14" ht="18.75" x14ac:dyDescent="0.3">
      <c r="C31" s="4" t="s">
        <v>67</v>
      </c>
      <c r="D31" s="10" t="s">
        <v>36</v>
      </c>
      <c r="E31" s="10"/>
      <c r="F31" s="20">
        <f t="shared" ref="F31:M31" si="8">F32</f>
        <v>950000</v>
      </c>
      <c r="G31" s="20">
        <f t="shared" si="8"/>
        <v>2338758.2599999998</v>
      </c>
      <c r="H31" s="20">
        <f t="shared" si="8"/>
        <v>583222.67000000004</v>
      </c>
      <c r="I31" s="16">
        <f t="shared" si="8"/>
        <v>0</v>
      </c>
      <c r="J31" s="16">
        <f t="shared" si="8"/>
        <v>0</v>
      </c>
      <c r="K31" s="16">
        <f t="shared" si="8"/>
        <v>0</v>
      </c>
      <c r="L31" s="20">
        <f t="shared" si="8"/>
        <v>0</v>
      </c>
      <c r="M31" s="20">
        <f t="shared" si="8"/>
        <v>61.391860000000008</v>
      </c>
      <c r="N31" s="27"/>
    </row>
    <row r="32" spans="3:14" ht="46.5" customHeight="1" x14ac:dyDescent="0.3">
      <c r="C32" s="5" t="s">
        <v>70</v>
      </c>
      <c r="D32" s="12" t="s">
        <v>36</v>
      </c>
      <c r="E32" s="12" t="s">
        <v>35</v>
      </c>
      <c r="F32" s="19">
        <v>950000</v>
      </c>
      <c r="G32" s="19">
        <v>2338758.2599999998</v>
      </c>
      <c r="H32" s="19">
        <v>583222.67000000004</v>
      </c>
      <c r="I32" s="15"/>
      <c r="J32" s="15"/>
      <c r="K32" s="15"/>
      <c r="L32" s="29">
        <v>0</v>
      </c>
      <c r="M32" s="29">
        <f t="shared" si="1"/>
        <v>61.391860000000008</v>
      </c>
      <c r="N32" s="26"/>
    </row>
    <row r="33" spans="3:14" ht="26.25" customHeight="1" x14ac:dyDescent="0.3">
      <c r="C33" s="4" t="s">
        <v>5</v>
      </c>
      <c r="D33" s="10" t="s">
        <v>37</v>
      </c>
      <c r="E33" s="10"/>
      <c r="F33" s="20">
        <f t="shared" ref="F33" si="9">F34+F35+F36+F37+F38</f>
        <v>238349743.64000002</v>
      </c>
      <c r="G33" s="20">
        <f t="shared" ref="G33:H33" si="10">G34+G35+G36+G37+G38</f>
        <v>391450145.06</v>
      </c>
      <c r="H33" s="20">
        <f t="shared" si="10"/>
        <v>348182242.66000003</v>
      </c>
      <c r="I33" s="15"/>
      <c r="J33" s="15"/>
      <c r="K33" s="15"/>
      <c r="L33" s="30">
        <f t="shared" si="0"/>
        <v>88.946765521477062</v>
      </c>
      <c r="M33" s="30">
        <f t="shared" si="1"/>
        <v>146.08039318300649</v>
      </c>
      <c r="N33" s="27"/>
    </row>
    <row r="34" spans="3:14" ht="66.75" customHeight="1" x14ac:dyDescent="0.3">
      <c r="C34" s="5" t="s">
        <v>18</v>
      </c>
      <c r="D34" s="12" t="s">
        <v>37</v>
      </c>
      <c r="E34" s="12" t="s">
        <v>40</v>
      </c>
      <c r="F34" s="19">
        <v>29875219</v>
      </c>
      <c r="G34" s="19">
        <v>38550770</v>
      </c>
      <c r="H34" s="19">
        <v>37993981.780000001</v>
      </c>
      <c r="I34" s="15"/>
      <c r="J34" s="15"/>
      <c r="K34" s="15"/>
      <c r="L34" s="29">
        <f t="shared" si="0"/>
        <v>98.555701429569382</v>
      </c>
      <c r="M34" s="29">
        <f t="shared" si="1"/>
        <v>127.17557578406371</v>
      </c>
      <c r="N34" s="26" t="s">
        <v>72</v>
      </c>
    </row>
    <row r="35" spans="3:14" ht="67.5" customHeight="1" x14ac:dyDescent="0.3">
      <c r="C35" s="5" t="s">
        <v>19</v>
      </c>
      <c r="D35" s="12" t="s">
        <v>37</v>
      </c>
      <c r="E35" s="12" t="s">
        <v>32</v>
      </c>
      <c r="F35" s="19">
        <v>159721929.27000001</v>
      </c>
      <c r="G35" s="19">
        <v>302467519.10000002</v>
      </c>
      <c r="H35" s="19">
        <v>260564644.65000001</v>
      </c>
      <c r="I35" s="15"/>
      <c r="J35" s="15"/>
      <c r="K35" s="15"/>
      <c r="L35" s="29">
        <f t="shared" si="0"/>
        <v>86.146322562276069</v>
      </c>
      <c r="M35" s="29">
        <f t="shared" si="1"/>
        <v>163.13642456041941</v>
      </c>
      <c r="N35" s="26" t="s">
        <v>72</v>
      </c>
    </row>
    <row r="36" spans="3:14" ht="48" customHeight="1" x14ac:dyDescent="0.3">
      <c r="C36" s="5" t="s">
        <v>63</v>
      </c>
      <c r="D36" s="12" t="s">
        <v>37</v>
      </c>
      <c r="E36" s="12" t="s">
        <v>33</v>
      </c>
      <c r="F36" s="19">
        <v>10560613</v>
      </c>
      <c r="G36" s="19">
        <v>10131919</v>
      </c>
      <c r="H36" s="19">
        <v>10072228.550000001</v>
      </c>
      <c r="I36" s="15"/>
      <c r="J36" s="15"/>
      <c r="K36" s="15"/>
      <c r="L36" s="29">
        <f t="shared" si="0"/>
        <v>99.410867279929903</v>
      </c>
      <c r="M36" s="29">
        <f t="shared" si="1"/>
        <v>95.375415707402595</v>
      </c>
      <c r="N36" s="26" t="s">
        <v>72</v>
      </c>
    </row>
    <row r="37" spans="3:14" ht="46.5" customHeight="1" x14ac:dyDescent="0.3">
      <c r="C37" s="5" t="s">
        <v>20</v>
      </c>
      <c r="D37" s="12" t="s">
        <v>48</v>
      </c>
      <c r="E37" s="12" t="s">
        <v>37</v>
      </c>
      <c r="F37" s="19">
        <v>93500</v>
      </c>
      <c r="G37" s="19">
        <v>93500</v>
      </c>
      <c r="H37" s="19">
        <v>37728.199999999997</v>
      </c>
      <c r="I37" s="15"/>
      <c r="J37" s="15"/>
      <c r="K37" s="15"/>
      <c r="L37" s="29">
        <f t="shared" si="0"/>
        <v>40.351016042780749</v>
      </c>
      <c r="M37" s="29">
        <f t="shared" si="1"/>
        <v>40.351016042780749</v>
      </c>
      <c r="N37" s="26" t="s">
        <v>72</v>
      </c>
    </row>
    <row r="38" spans="3:14" ht="78.75" customHeight="1" x14ac:dyDescent="0.3">
      <c r="C38" s="5" t="s">
        <v>21</v>
      </c>
      <c r="D38" s="12" t="s">
        <v>37</v>
      </c>
      <c r="E38" s="12" t="s">
        <v>43</v>
      </c>
      <c r="F38" s="19">
        <v>38098482.369999997</v>
      </c>
      <c r="G38" s="19">
        <v>40206436.960000001</v>
      </c>
      <c r="H38" s="19">
        <v>39513659.479999997</v>
      </c>
      <c r="I38" s="15"/>
      <c r="J38" s="15"/>
      <c r="K38" s="15"/>
      <c r="L38" s="29">
        <f t="shared" si="0"/>
        <v>98.276948836104964</v>
      </c>
      <c r="M38" s="29">
        <f t="shared" si="1"/>
        <v>103.71452357670383</v>
      </c>
      <c r="N38" s="26" t="s">
        <v>72</v>
      </c>
    </row>
    <row r="39" spans="3:14" ht="20.25" customHeight="1" x14ac:dyDescent="0.3">
      <c r="C39" s="4" t="s">
        <v>53</v>
      </c>
      <c r="D39" s="10" t="s">
        <v>49</v>
      </c>
      <c r="E39" s="10"/>
      <c r="F39" s="20">
        <f t="shared" ref="F39" si="11">F40+F41</f>
        <v>56888145.270000003</v>
      </c>
      <c r="G39" s="20">
        <f t="shared" ref="G39:H39" si="12">G40+G41</f>
        <v>55005572.259999998</v>
      </c>
      <c r="H39" s="20">
        <f t="shared" si="12"/>
        <v>54434712.550000004</v>
      </c>
      <c r="I39" s="15"/>
      <c r="J39" s="15"/>
      <c r="K39" s="15"/>
      <c r="L39" s="30">
        <f t="shared" si="0"/>
        <v>98.962178400214327</v>
      </c>
      <c r="M39" s="30">
        <f t="shared" si="1"/>
        <v>95.687268923330819</v>
      </c>
      <c r="N39" s="27"/>
    </row>
    <row r="40" spans="3:14" ht="69" customHeight="1" x14ac:dyDescent="0.3">
      <c r="C40" s="5" t="s">
        <v>22</v>
      </c>
      <c r="D40" s="12" t="s">
        <v>49</v>
      </c>
      <c r="E40" s="12" t="s">
        <v>40</v>
      </c>
      <c r="F40" s="19">
        <v>47688835.270000003</v>
      </c>
      <c r="G40" s="19">
        <v>46155399.609999999</v>
      </c>
      <c r="H40" s="19">
        <v>45743408.170000002</v>
      </c>
      <c r="I40" s="15"/>
      <c r="J40" s="15"/>
      <c r="K40" s="15"/>
      <c r="L40" s="29">
        <f t="shared" si="0"/>
        <v>99.107381923932607</v>
      </c>
      <c r="M40" s="29">
        <f t="shared" si="1"/>
        <v>95.920581643511369</v>
      </c>
      <c r="N40" s="26" t="s">
        <v>72</v>
      </c>
    </row>
    <row r="41" spans="3:14" ht="51.75" customHeight="1" x14ac:dyDescent="0.3">
      <c r="C41" s="5" t="s">
        <v>23</v>
      </c>
      <c r="D41" s="12" t="s">
        <v>49</v>
      </c>
      <c r="E41" s="12" t="s">
        <v>34</v>
      </c>
      <c r="F41" s="19">
        <v>9199310</v>
      </c>
      <c r="G41" s="19">
        <v>8850172.6500000004</v>
      </c>
      <c r="H41" s="19">
        <v>8691304.3800000008</v>
      </c>
      <c r="I41" s="15"/>
      <c r="J41" s="15"/>
      <c r="K41" s="15"/>
      <c r="L41" s="29">
        <f t="shared" si="0"/>
        <v>98.204913324487521</v>
      </c>
      <c r="M41" s="29">
        <f t="shared" si="1"/>
        <v>94.477785616529943</v>
      </c>
      <c r="N41" s="26" t="s">
        <v>72</v>
      </c>
    </row>
    <row r="42" spans="3:14" ht="21.75" customHeight="1" x14ac:dyDescent="0.3">
      <c r="C42" s="4" t="s">
        <v>6</v>
      </c>
      <c r="D42" s="10" t="s">
        <v>50</v>
      </c>
      <c r="E42" s="10"/>
      <c r="F42" s="20">
        <f>F43+F44+F45</f>
        <v>35102009.909999996</v>
      </c>
      <c r="G42" s="20">
        <f t="shared" ref="G42:H42" si="13">G43+G44+G45</f>
        <v>31997265.609999999</v>
      </c>
      <c r="H42" s="20">
        <f t="shared" si="13"/>
        <v>28796197.579999998</v>
      </c>
      <c r="I42" s="15"/>
      <c r="J42" s="15"/>
      <c r="K42" s="15"/>
      <c r="L42" s="30">
        <f t="shared" si="0"/>
        <v>89.995807551131549</v>
      </c>
      <c r="M42" s="30">
        <f t="shared" si="1"/>
        <v>82.035751382419917</v>
      </c>
      <c r="N42" s="27"/>
    </row>
    <row r="43" spans="3:14" ht="18.75" x14ac:dyDescent="0.3">
      <c r="C43" s="5" t="s">
        <v>58</v>
      </c>
      <c r="D43" s="12" t="s">
        <v>50</v>
      </c>
      <c r="E43" s="12" t="s">
        <v>40</v>
      </c>
      <c r="F43" s="19">
        <v>3734906</v>
      </c>
      <c r="G43" s="19">
        <v>3758306</v>
      </c>
      <c r="H43" s="19">
        <v>3758301.08</v>
      </c>
      <c r="I43" s="15"/>
      <c r="J43" s="15"/>
      <c r="K43" s="15"/>
      <c r="L43" s="29">
        <f t="shared" si="0"/>
        <v>99.999869089957016</v>
      </c>
      <c r="M43" s="29">
        <f t="shared" si="1"/>
        <v>100.6263900617579</v>
      </c>
      <c r="N43" s="26"/>
    </row>
    <row r="44" spans="3:14" ht="55.5" customHeight="1" x14ac:dyDescent="0.3">
      <c r="C44" s="5" t="s">
        <v>24</v>
      </c>
      <c r="D44" s="12" t="s">
        <v>50</v>
      </c>
      <c r="E44" s="12" t="s">
        <v>34</v>
      </c>
      <c r="F44" s="19">
        <v>31296103.91</v>
      </c>
      <c r="G44" s="19">
        <v>26962014.030000001</v>
      </c>
      <c r="H44" s="19">
        <v>23823192.920000002</v>
      </c>
      <c r="I44" s="15"/>
      <c r="J44" s="15"/>
      <c r="K44" s="15"/>
      <c r="L44" s="29">
        <f t="shared" si="0"/>
        <v>88.358358145991971</v>
      </c>
      <c r="M44" s="29">
        <f t="shared" si="1"/>
        <v>76.121912773902224</v>
      </c>
      <c r="N44" s="26" t="s">
        <v>72</v>
      </c>
    </row>
    <row r="45" spans="3:14" ht="32.25" x14ac:dyDescent="0.3">
      <c r="C45" s="5" t="s">
        <v>59</v>
      </c>
      <c r="D45" s="12" t="s">
        <v>44</v>
      </c>
      <c r="E45" s="12" t="s">
        <v>36</v>
      </c>
      <c r="F45" s="19">
        <v>71000</v>
      </c>
      <c r="G45" s="19">
        <v>1276945.58</v>
      </c>
      <c r="H45" s="19">
        <v>1214703.58</v>
      </c>
      <c r="I45" s="15"/>
      <c r="J45" s="15"/>
      <c r="K45" s="15"/>
      <c r="L45" s="29">
        <f t="shared" si="0"/>
        <v>95.12571240506584</v>
      </c>
      <c r="M45" s="29">
        <f t="shared" si="1"/>
        <v>1710.8501126760566</v>
      </c>
      <c r="N45" s="26" t="s">
        <v>72</v>
      </c>
    </row>
    <row r="46" spans="3:14" ht="16.5" customHeight="1" x14ac:dyDescent="0.3">
      <c r="C46" s="4" t="s">
        <v>7</v>
      </c>
      <c r="D46" s="10" t="s">
        <v>51</v>
      </c>
      <c r="E46" s="10"/>
      <c r="F46" s="20">
        <f>F47+F48+F49</f>
        <v>8427247</v>
      </c>
      <c r="G46" s="20">
        <f>G47+G48+G49</f>
        <v>10964595.1</v>
      </c>
      <c r="H46" s="20">
        <f>H47+H48+H49</f>
        <v>10898405.32</v>
      </c>
      <c r="I46" s="15"/>
      <c r="J46" s="15"/>
      <c r="K46" s="15"/>
      <c r="L46" s="30">
        <f t="shared" si="0"/>
        <v>99.396331744160804</v>
      </c>
      <c r="M46" s="30">
        <f t="shared" si="1"/>
        <v>129.32343528082185</v>
      </c>
      <c r="N46" s="27"/>
    </row>
    <row r="47" spans="3:14" ht="75" customHeight="1" x14ac:dyDescent="0.3">
      <c r="C47" s="5" t="s">
        <v>25</v>
      </c>
      <c r="D47" s="12" t="s">
        <v>38</v>
      </c>
      <c r="E47" s="12" t="s">
        <v>40</v>
      </c>
      <c r="F47" s="19">
        <v>8185247</v>
      </c>
      <c r="G47" s="19">
        <v>8902477</v>
      </c>
      <c r="H47" s="19">
        <v>8897986.0099999998</v>
      </c>
      <c r="I47" s="15"/>
      <c r="J47" s="15"/>
      <c r="K47" s="15"/>
      <c r="L47" s="29">
        <f t="shared" si="0"/>
        <v>99.949553478206127</v>
      </c>
      <c r="M47" s="29">
        <f t="shared" si="1"/>
        <v>108.70760540274472</v>
      </c>
      <c r="N47" s="26" t="s">
        <v>76</v>
      </c>
    </row>
    <row r="48" spans="3:14" ht="33.75" customHeight="1" x14ac:dyDescent="0.3">
      <c r="C48" s="5" t="s">
        <v>26</v>
      </c>
      <c r="D48" s="12" t="s">
        <v>51</v>
      </c>
      <c r="E48" s="12" t="s">
        <v>32</v>
      </c>
      <c r="F48" s="19">
        <v>242000</v>
      </c>
      <c r="G48" s="19">
        <v>162800</v>
      </c>
      <c r="H48" s="19">
        <v>110642.64</v>
      </c>
      <c r="I48" s="15"/>
      <c r="J48" s="15"/>
      <c r="K48" s="15"/>
      <c r="L48" s="29">
        <f t="shared" si="0"/>
        <v>67.962309582309572</v>
      </c>
      <c r="M48" s="29">
        <f t="shared" si="1"/>
        <v>45.72009917355372</v>
      </c>
      <c r="N48" s="26" t="s">
        <v>72</v>
      </c>
    </row>
    <row r="49" spans="3:14" ht="33.75" customHeight="1" x14ac:dyDescent="0.3">
      <c r="C49" s="5" t="s">
        <v>85</v>
      </c>
      <c r="D49" s="12" t="s">
        <v>38</v>
      </c>
      <c r="E49" s="12" t="s">
        <v>33</v>
      </c>
      <c r="F49" s="19">
        <v>0</v>
      </c>
      <c r="G49" s="19">
        <v>1899318.1</v>
      </c>
      <c r="H49" s="19">
        <v>1889776.67</v>
      </c>
      <c r="I49" s="15"/>
      <c r="J49" s="15"/>
      <c r="K49" s="15"/>
      <c r="L49" s="29">
        <f t="shared" si="0"/>
        <v>99.497639179029562</v>
      </c>
      <c r="M49" s="29">
        <v>0</v>
      </c>
      <c r="N49" s="26"/>
    </row>
    <row r="50" spans="3:14" ht="66" customHeight="1" x14ac:dyDescent="0.3">
      <c r="C50" s="4" t="s">
        <v>60</v>
      </c>
      <c r="D50" s="10" t="s">
        <v>45</v>
      </c>
      <c r="E50" s="10"/>
      <c r="F50" s="20">
        <f t="shared" ref="F50" si="14">F51</f>
        <v>864000</v>
      </c>
      <c r="G50" s="20">
        <f>G51+G52</f>
        <v>2627100</v>
      </c>
      <c r="H50" s="20">
        <f>H51+H52</f>
        <v>2627100</v>
      </c>
      <c r="I50" s="16" t="e">
        <f>I51+#REF!</f>
        <v>#REF!</v>
      </c>
      <c r="J50" s="16" t="e">
        <f>J51+#REF!</f>
        <v>#REF!</v>
      </c>
      <c r="K50" s="16" t="e">
        <f>K51+#REF!</f>
        <v>#REF!</v>
      </c>
      <c r="L50" s="30">
        <f t="shared" si="0"/>
        <v>100</v>
      </c>
      <c r="M50" s="30">
        <f t="shared" si="1"/>
        <v>304.0625</v>
      </c>
      <c r="N50" s="27"/>
    </row>
    <row r="51" spans="3:14" ht="64.5" customHeight="1" x14ac:dyDescent="0.3">
      <c r="C51" s="5" t="s">
        <v>52</v>
      </c>
      <c r="D51" s="12" t="s">
        <v>45</v>
      </c>
      <c r="E51" s="12" t="s">
        <v>40</v>
      </c>
      <c r="F51" s="19">
        <v>864000</v>
      </c>
      <c r="G51" s="19">
        <v>864000</v>
      </c>
      <c r="H51" s="19">
        <v>864000</v>
      </c>
      <c r="I51" s="15"/>
      <c r="J51" s="15"/>
      <c r="K51" s="15"/>
      <c r="L51" s="29">
        <f t="shared" si="0"/>
        <v>100</v>
      </c>
      <c r="M51" s="29">
        <f t="shared" si="1"/>
        <v>100</v>
      </c>
      <c r="N51" s="27"/>
    </row>
    <row r="52" spans="3:14" ht="64.5" customHeight="1" x14ac:dyDescent="0.3">
      <c r="C52" s="5" t="s">
        <v>82</v>
      </c>
      <c r="D52" s="12" t="s">
        <v>45</v>
      </c>
      <c r="E52" s="12" t="s">
        <v>33</v>
      </c>
      <c r="F52" s="19">
        <v>0</v>
      </c>
      <c r="G52" s="19">
        <v>1763100</v>
      </c>
      <c r="H52" s="19">
        <v>1763100</v>
      </c>
      <c r="I52" s="15"/>
      <c r="J52" s="15"/>
      <c r="K52" s="15"/>
      <c r="L52" s="29">
        <f t="shared" si="0"/>
        <v>100</v>
      </c>
      <c r="M52" s="29">
        <v>0</v>
      </c>
      <c r="N52" s="27"/>
    </row>
    <row r="53" spans="3:14" ht="21.75" customHeight="1" x14ac:dyDescent="0.3">
      <c r="C53" s="4" t="s">
        <v>54</v>
      </c>
      <c r="D53" s="13"/>
      <c r="E53" s="14"/>
      <c r="F53" s="20">
        <f>F7+F16+F18+F21+F26+F33+F39+F42+F46+F50+F31</f>
        <v>419162236.83000004</v>
      </c>
      <c r="G53" s="20">
        <f>G7+G16+G18+G21+G26+G33+G39+G42+G46+G50+G31</f>
        <v>619650892.9000001</v>
      </c>
      <c r="H53" s="20">
        <f>H7+H16+H18+H21+H26+H33+H39+H42+H46+H50+H31</f>
        <v>554049420.97000003</v>
      </c>
      <c r="I53" s="15"/>
      <c r="J53" s="15"/>
      <c r="K53" s="15"/>
      <c r="L53" s="30">
        <f t="shared" si="0"/>
        <v>89.413156233345916</v>
      </c>
      <c r="M53" s="30">
        <f t="shared" si="1"/>
        <v>132.18018520945776</v>
      </c>
      <c r="N53" s="17"/>
    </row>
    <row r="54" spans="3:14" ht="18.75" x14ac:dyDescent="0.3">
      <c r="C54" s="2"/>
      <c r="D54" s="1"/>
      <c r="E54" s="1"/>
      <c r="F54" s="21"/>
      <c r="G54" s="1"/>
      <c r="H54" s="1"/>
    </row>
    <row r="55" spans="3:14" ht="18.75" x14ac:dyDescent="0.3">
      <c r="C55" s="2"/>
      <c r="D55" s="1"/>
      <c r="E55" s="1"/>
      <c r="F55" s="21"/>
      <c r="G55" s="1"/>
      <c r="H55" s="1"/>
    </row>
    <row r="56" spans="3:14" ht="18.75" x14ac:dyDescent="0.3">
      <c r="C56" s="1" t="s">
        <v>75</v>
      </c>
      <c r="D56" s="1"/>
      <c r="E56" s="1"/>
      <c r="F56" s="21"/>
      <c r="G56" s="1"/>
      <c r="H56" s="1"/>
    </row>
    <row r="57" spans="3:14" ht="18.75" x14ac:dyDescent="0.3">
      <c r="C57" s="1"/>
      <c r="D57" s="1"/>
      <c r="E57" s="1"/>
      <c r="F57" s="21"/>
      <c r="G57" s="1"/>
      <c r="H57" s="1"/>
    </row>
    <row r="58" spans="3:14" ht="18.75" x14ac:dyDescent="0.3">
      <c r="C58" s="1" t="s">
        <v>73</v>
      </c>
      <c r="D58" s="18"/>
      <c r="E58" s="18"/>
      <c r="F58" s="21"/>
      <c r="G58" s="1"/>
      <c r="H58" s="1"/>
    </row>
    <row r="59" spans="3:14" ht="18.75" x14ac:dyDescent="0.3">
      <c r="C59" s="1" t="s">
        <v>74</v>
      </c>
      <c r="D59" s="18"/>
      <c r="E59" s="18"/>
      <c r="F59" s="21"/>
      <c r="G59" s="1"/>
      <c r="H59" s="1"/>
    </row>
    <row r="60" spans="3:14" ht="18.75" x14ac:dyDescent="0.3">
      <c r="C60" s="1"/>
      <c r="D60" s="1"/>
      <c r="E60" s="1"/>
      <c r="F60" s="21"/>
      <c r="G60" s="1"/>
      <c r="H60" s="1"/>
    </row>
    <row r="61" spans="3:14" ht="18.75" x14ac:dyDescent="0.3">
      <c r="C61" s="1"/>
      <c r="D61" s="1"/>
      <c r="E61" s="1"/>
      <c r="F61" s="21"/>
      <c r="G61" s="1"/>
      <c r="H61" s="1"/>
    </row>
    <row r="62" spans="3:14" ht="18.75" x14ac:dyDescent="0.3">
      <c r="C62" s="1"/>
      <c r="D62" s="1"/>
      <c r="E62" s="1"/>
      <c r="F62" s="21"/>
      <c r="G62" s="1"/>
      <c r="H62" s="1"/>
    </row>
  </sheetData>
  <mergeCells count="6">
    <mergeCell ref="D2:H2"/>
    <mergeCell ref="C5:C6"/>
    <mergeCell ref="D5:D6"/>
    <mergeCell ref="H5:H6"/>
    <mergeCell ref="E5:E6"/>
    <mergeCell ref="C3:N3"/>
  </mergeCells>
  <pageMargins left="0.70866141732283472" right="0.70866141732283472" top="0.15748031496062992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2021-03-25T09:45:39Z</cp:lastPrinted>
  <dcterms:created xsi:type="dcterms:W3CDTF">2015-02-09T15:35:03Z</dcterms:created>
  <dcterms:modified xsi:type="dcterms:W3CDTF">2025-02-17T13:09:17Z</dcterms:modified>
</cp:coreProperties>
</file>